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0" documentId="13_ncr:1_{3A438C6C-B281-4629-802B-B3931FA07F24}" xr6:coauthVersionLast="47" xr6:coauthVersionMax="47" xr10:uidLastSave="{00000000-0000-0000-0000-000000000000}"/>
  <bookViews>
    <workbookView xWindow="2160" yWindow="2160" windowWidth="21600" windowHeight="11295" xr2:uid="{00000000-000D-0000-FFFF-FFFF00000000}"/>
  </bookViews>
  <sheets>
    <sheet name="Գնային առաջարկներ" sheetId="1" r:id="rId1"/>
  </sheets>
  <definedNames>
    <definedName name="_xlnm._FilterDatabase" localSheetId="0" hidden="1">'Գնային առաջարկներ'!$A$5:$U$23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P13" i="1" s="1"/>
  <c r="M13" i="1" s="1"/>
  <c r="O14" i="1"/>
  <c r="P14" i="1" s="1"/>
  <c r="M14" i="1" s="1"/>
  <c r="O15" i="1"/>
  <c r="P15" i="1" s="1"/>
  <c r="M15" i="1" s="1"/>
  <c r="O16" i="1"/>
  <c r="O17" i="1"/>
  <c r="P17" i="1" s="1"/>
  <c r="M17" i="1" s="1"/>
  <c r="O18" i="1"/>
  <c r="P18" i="1" s="1"/>
  <c r="M18" i="1" s="1"/>
  <c r="O19" i="1"/>
  <c r="P19" i="1" s="1"/>
  <c r="M19" i="1" s="1"/>
  <c r="O20" i="1"/>
  <c r="O21" i="1"/>
  <c r="P21" i="1" s="1"/>
  <c r="M21" i="1" s="1"/>
  <c r="O22" i="1"/>
  <c r="P22" i="1" s="1"/>
  <c r="M22" i="1" s="1"/>
  <c r="O23" i="1"/>
  <c r="P23" i="1" s="1"/>
  <c r="M23" i="1" s="1"/>
  <c r="V12" i="1"/>
  <c r="V7" i="1"/>
  <c r="V8" i="1"/>
  <c r="V9" i="1"/>
  <c r="V10" i="1"/>
  <c r="V11" i="1"/>
  <c r="V13" i="1"/>
  <c r="V14" i="1"/>
  <c r="V15" i="1"/>
  <c r="V16" i="1"/>
  <c r="V17" i="1"/>
  <c r="V18" i="1"/>
  <c r="V19" i="1"/>
  <c r="V20" i="1"/>
  <c r="V21" i="1"/>
  <c r="V22" i="1"/>
  <c r="V23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6" i="1"/>
  <c r="J16" i="1"/>
  <c r="K16" i="1" s="1"/>
  <c r="H16" i="1" s="1"/>
  <c r="J17" i="1"/>
  <c r="J18" i="1"/>
  <c r="K18" i="1" s="1"/>
  <c r="H18" i="1" s="1"/>
  <c r="J19" i="1"/>
  <c r="J20" i="1"/>
  <c r="K20" i="1" s="1"/>
  <c r="H20" i="1" s="1"/>
  <c r="J21" i="1"/>
  <c r="K21" i="1" s="1"/>
  <c r="H21" i="1" s="1"/>
  <c r="J22" i="1"/>
  <c r="K22" i="1" s="1"/>
  <c r="H22" i="1" s="1"/>
  <c r="J23" i="1"/>
  <c r="J8" i="1"/>
  <c r="K8" i="1" s="1"/>
  <c r="J7" i="1"/>
  <c r="T22" i="1"/>
  <c r="U22" i="1" s="1"/>
  <c r="R22" i="1" s="1"/>
  <c r="Q22" i="1"/>
  <c r="L22" i="1"/>
  <c r="G22" i="1"/>
  <c r="G23" i="1"/>
  <c r="K23" i="1"/>
  <c r="H23" i="1" s="1"/>
  <c r="L23" i="1"/>
  <c r="Q23" i="1"/>
  <c r="T23" i="1"/>
  <c r="U23" i="1" s="1"/>
  <c r="R23" i="1" s="1"/>
  <c r="G13" i="1"/>
  <c r="J13" i="1"/>
  <c r="K13" i="1" s="1"/>
  <c r="H13" i="1" s="1"/>
  <c r="L13" i="1"/>
  <c r="Q13" i="1"/>
  <c r="T13" i="1"/>
  <c r="U13" i="1" s="1"/>
  <c r="R13" i="1" s="1"/>
  <c r="G14" i="1"/>
  <c r="J14" i="1"/>
  <c r="K14" i="1" s="1"/>
  <c r="H14" i="1" s="1"/>
  <c r="L14" i="1"/>
  <c r="Q14" i="1"/>
  <c r="T14" i="1"/>
  <c r="U14" i="1" s="1"/>
  <c r="R14" i="1" s="1"/>
  <c r="G15" i="1"/>
  <c r="J15" i="1"/>
  <c r="K15" i="1" s="1"/>
  <c r="H15" i="1" s="1"/>
  <c r="L15" i="1"/>
  <c r="Q15" i="1"/>
  <c r="T15" i="1"/>
  <c r="U15" i="1" s="1"/>
  <c r="R15" i="1" s="1"/>
  <c r="G16" i="1"/>
  <c r="L16" i="1"/>
  <c r="P16" i="1"/>
  <c r="M16" i="1" s="1"/>
  <c r="Q16" i="1"/>
  <c r="T16" i="1"/>
  <c r="U16" i="1" s="1"/>
  <c r="R16" i="1" s="1"/>
  <c r="G17" i="1"/>
  <c r="H17" i="1"/>
  <c r="L17" i="1"/>
  <c r="Q17" i="1"/>
  <c r="T17" i="1"/>
  <c r="U17" i="1" s="1"/>
  <c r="R17" i="1" s="1"/>
  <c r="G18" i="1"/>
  <c r="L18" i="1"/>
  <c r="Q18" i="1"/>
  <c r="T18" i="1"/>
  <c r="U18" i="1" s="1"/>
  <c r="R18" i="1" s="1"/>
  <c r="G19" i="1"/>
  <c r="H19" i="1"/>
  <c r="L19" i="1"/>
  <c r="Q19" i="1"/>
  <c r="T19" i="1"/>
  <c r="U19" i="1" s="1"/>
  <c r="R19" i="1" s="1"/>
  <c r="G20" i="1"/>
  <c r="L20" i="1"/>
  <c r="P20" i="1"/>
  <c r="M20" i="1" s="1"/>
  <c r="Q20" i="1"/>
  <c r="T20" i="1"/>
  <c r="U20" i="1" s="1"/>
  <c r="R20" i="1" s="1"/>
  <c r="G21" i="1"/>
  <c r="L21" i="1"/>
  <c r="Q21" i="1"/>
  <c r="T21" i="1"/>
  <c r="U21" i="1" s="1"/>
  <c r="R21" i="1" s="1"/>
  <c r="V6" i="1"/>
  <c r="G8" i="1"/>
  <c r="J10" i="1"/>
  <c r="H8" i="1" l="1"/>
  <c r="G9" i="1"/>
  <c r="G10" i="1"/>
  <c r="G11" i="1"/>
  <c r="G12" i="1"/>
  <c r="T9" i="1"/>
  <c r="T10" i="1"/>
  <c r="T11" i="1" l="1"/>
  <c r="T8" i="1"/>
  <c r="J12" i="1" l="1"/>
  <c r="K12" i="1" s="1"/>
  <c r="H12" i="1" s="1"/>
  <c r="J11" i="1"/>
  <c r="K11" i="1" s="1"/>
  <c r="H11" i="1" s="1"/>
  <c r="K10" i="1"/>
  <c r="H10" i="1" s="1"/>
  <c r="J9" i="1"/>
  <c r="K9" i="1" s="1"/>
  <c r="H9" i="1" s="1"/>
  <c r="K7" i="1"/>
  <c r="H7" i="1" s="1"/>
  <c r="G7" i="1"/>
  <c r="J6" i="1"/>
  <c r="K6" i="1" s="1"/>
  <c r="H6" i="1" s="1"/>
  <c r="G6" i="1"/>
  <c r="P12" i="1"/>
  <c r="M12" i="1" s="1"/>
  <c r="L12" i="1"/>
  <c r="P11" i="1"/>
  <c r="M11" i="1" s="1"/>
  <c r="L11" i="1"/>
  <c r="P10" i="1"/>
  <c r="M10" i="1" s="1"/>
  <c r="L10" i="1"/>
  <c r="P9" i="1"/>
  <c r="M9" i="1" s="1"/>
  <c r="L9" i="1"/>
  <c r="P8" i="1"/>
  <c r="M8" i="1" s="1"/>
  <c r="L8" i="1"/>
  <c r="O7" i="1"/>
  <c r="P7" i="1" s="1"/>
  <c r="M7" i="1" s="1"/>
  <c r="L7" i="1"/>
  <c r="O6" i="1"/>
  <c r="P6" i="1" s="1"/>
  <c r="M6" i="1" s="1"/>
  <c r="L6" i="1"/>
  <c r="T12" i="1"/>
  <c r="U12" i="1" s="1"/>
  <c r="R12" i="1" s="1"/>
  <c r="Q12" i="1"/>
  <c r="U11" i="1"/>
  <c r="R11" i="1" s="1"/>
  <c r="Q11" i="1"/>
  <c r="U10" i="1"/>
  <c r="R10" i="1" s="1"/>
  <c r="Q10" i="1"/>
  <c r="U9" i="1"/>
  <c r="R9" i="1" s="1"/>
  <c r="Q9" i="1"/>
  <c r="U8" i="1"/>
  <c r="R8" i="1" s="1"/>
  <c r="Q8" i="1"/>
  <c r="T7" i="1"/>
  <c r="U7" i="1" s="1"/>
  <c r="R7" i="1" s="1"/>
  <c r="Q7" i="1"/>
  <c r="T6" i="1"/>
  <c r="U6" i="1" s="1"/>
  <c r="R6" i="1" s="1"/>
  <c r="Q6" i="1"/>
</calcChain>
</file>

<file path=xl/sharedStrings.xml><?xml version="1.0" encoding="utf-8"?>
<sst xmlns="http://schemas.openxmlformats.org/spreadsheetml/2006/main" count="45" uniqueCount="35">
  <si>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</si>
  <si>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</si>
  <si>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</si>
  <si>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</si>
  <si>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</si>
  <si>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</si>
  <si>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</si>
  <si>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</si>
  <si>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</si>
  <si>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</si>
  <si>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</si>
  <si>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</si>
  <si>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Միավորի գին</t>
  </si>
  <si>
    <t>Գումար</t>
  </si>
  <si>
    <t>թղթե կամ ստվարաթղթե գրանցամատյաններ</t>
  </si>
  <si>
    <t>Թուղթ A4</t>
  </si>
  <si>
    <t>Կարիչի մետաղալարե կապեր, 23/24</t>
  </si>
  <si>
    <t>սոսինձ</t>
  </si>
  <si>
    <t>կպչուն ժապավեն լայն</t>
  </si>
  <si>
    <t>ֆայլ</t>
  </si>
  <si>
    <t>ծրար</t>
  </si>
  <si>
    <t>թանաք</t>
  </si>
  <si>
    <t>ամրակ</t>
  </si>
  <si>
    <t>նոթատետր</t>
  </si>
  <si>
    <t>շտրիխ</t>
  </si>
  <si>
    <t>թղթապանակ թելով</t>
  </si>
  <si>
    <t>թղթապանակ ռեգիստր</t>
  </si>
  <si>
    <t>ռետին</t>
  </si>
  <si>
    <t>սկավառակ DVD</t>
  </si>
  <si>
    <t>Շրջանակ A4 չափսի</t>
  </si>
  <si>
    <t>Հայկ Ղազարյան ԱՁ</t>
  </si>
  <si>
    <t>Սմարթլայն ՍՊԸ</t>
  </si>
  <si>
    <t>ՍԴԴ գրուպ ՍՊԸ</t>
  </si>
  <si>
    <t>ծրար A5</t>
  </si>
  <si>
    <t>ծրար 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</si>
</sst>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A_M_D_-;\-* #,##0.00\ _A_M_D_-;_-* &quot;-&quot;??\ _A_M_D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name val="GHEA Grapalat"/>
      <family val="3"/>
    </font>
    <font>
      <sz val="1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164" fontId="2" fillId="2" borderId="1" xfId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3" fillId="2" borderId="0" xfId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164" fontId="4" fillId="2" borderId="0" xfId="1" applyFont="1" applyFill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/>
    </xf>
    <xf numFmtId="164" fontId="2" fillId="2" borderId="0" xfId="1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164" fontId="2" fillId="3" borderId="1" xfId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2" fillId="4" borderId="1" xfId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164" fontId="2" fillId="4" borderId="8" xfId="1" applyFont="1" applyFill="1" applyBorder="1" applyAlignment="1">
      <alignment horizontal="center" vertical="center" wrapText="1"/>
    </xf>
    <xf numFmtId="164" fontId="2" fillId="4" borderId="1" xfId="1" applyFont="1" applyFill="1" applyBorder="1" applyAlignment="1">
      <alignment horizontal="center" vertical="center" wrapText="1"/>
    </xf>
    <xf numFmtId="164" fontId="2" fillId="4" borderId="3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164" fontId="2" fillId="3" borderId="8" xfId="1" applyFont="1" applyFill="1" applyBorder="1" applyAlignment="1">
      <alignment horizontal="center" vertical="center" wrapText="1"/>
    </xf>
    <xf numFmtId="164" fontId="2" fillId="3" borderId="1" xfId="1" applyFont="1" applyFill="1" applyBorder="1" applyAlignment="1">
      <alignment horizontal="center" vertical="center" wrapText="1"/>
    </xf>
    <xf numFmtId="164" fontId="2" fillId="3" borderId="3" xfId="1" applyFont="1" applyFill="1" applyBorder="1" applyAlignment="1">
      <alignment horizontal="center" vertical="center" wrapText="1"/>
    </xf>
    <xf numFmtId="164" fontId="2" fillId="3" borderId="6" xfId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/>
    </xf>
    <xf numFmtId="164" fontId="2" fillId="5" borderId="8" xfId="1" applyFont="1" applyFill="1" applyBorder="1" applyAlignment="1">
      <alignment horizontal="center" vertical="center" wrapText="1"/>
    </xf>
    <xf numFmtId="164" fontId="2" fillId="5" borderId="1" xfId="1" applyFont="1" applyFill="1" applyBorder="1" applyAlignment="1">
      <alignment horizontal="center" vertical="center" wrapText="1"/>
    </xf>
    <xf numFmtId="164" fontId="2" fillId="5" borderId="6" xfId="1" applyFont="1" applyFill="1" applyBorder="1" applyAlignment="1">
      <alignment horizontal="center" vertical="center" wrapText="1"/>
    </xf>
    <xf numFmtId="164" fontId="6" fillId="5" borderId="8" xfId="1" applyFont="1" applyFill="1" applyBorder="1" applyAlignment="1">
      <alignment horizontal="center" vertical="center" wrapText="1"/>
    </xf>
    <xf numFmtId="164" fontId="6" fillId="5" borderId="6" xfId="1" applyFont="1" applyFill="1" applyBorder="1" applyAlignment="1">
      <alignment horizontal="center" vertical="center" wrapText="1"/>
    </xf>
    <xf numFmtId="164" fontId="2" fillId="5" borderId="3" xfId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"/>
  <sheetViews>
    <sheetView tabSelected="1" zoomScale="85" zoomScaleNormal="85" workbookViewId="0">
      <pane xSplit="6" ySplit="5" topLeftCell="S12" activePane="bottomRight" state="frozen"/>
      <selection pane="topRight" activeCell="G1" sqref="G1"/>
      <selection pane="bottomLeft" activeCell="A6" sqref="A6"/>
      <selection pane="bottomRight" activeCell="V1" sqref="V1:V1048576"/>
    </sheetView>
  </sheetViews>
  <sheetFormatPr defaultColWidth="9.140625" defaultRowHeight="16.5" x14ac:dyDescent="0.25"/>
  <cols>
    <col min="1" max="1" width="17.140625" style="4" customWidth="1"/>
    <col min="2" max="2" width="16.42578125" style="3" customWidth="1"/>
    <col min="3" max="3" width="41.7109375" style="4" customWidth="1"/>
    <col min="4" max="4" width="16" style="4" customWidth="1"/>
    <col min="5" max="5" width="19.28515625" style="4" customWidth="1"/>
    <col min="6" max="6" width="23" style="4" customWidth="1"/>
    <col min="7" max="21" width="22.140625" style="4" customWidth="1"/>
    <col min="22" max="22" width="18.42578125" style="4" hidden="1" customWidth="1"/>
    <col min="23" max="16384" width="9.140625" style="4"/>
  </cols>
  <sheetData>
    <row r="1" spans="1:22" x14ac:dyDescent="0.25">
      <c r="A1" s="2"/>
    </row>
    <row r="2" spans="1:22" x14ac:dyDescent="0.25">
      <c r="A2" s="5" t="s">
        <v>4</v>
      </c>
      <c r="B2" s="6"/>
      <c r="C2" s="5"/>
      <c r="D2" s="5"/>
      <c r="E2" s="5"/>
      <c r="F2" s="5"/>
    </row>
    <row r="3" spans="1:22" ht="17.25" thickBot="1" x14ac:dyDescent="0.3"/>
    <row r="4" spans="1:22" x14ac:dyDescent="0.25">
      <c r="A4" s="15" t="s">
        <v>0</v>
      </c>
      <c r="B4" s="16"/>
      <c r="C4" s="17"/>
      <c r="D4" s="18" t="s">
        <v>10</v>
      </c>
      <c r="E4" s="16"/>
      <c r="F4" s="16"/>
      <c r="G4" s="19" t="s">
        <v>31</v>
      </c>
      <c r="H4" s="19"/>
      <c r="I4" s="19"/>
      <c r="J4" s="19"/>
      <c r="K4" s="19"/>
      <c r="L4" s="19" t="s">
        <v>30</v>
      </c>
      <c r="M4" s="19"/>
      <c r="N4" s="19"/>
      <c r="O4" s="19"/>
      <c r="P4" s="19"/>
      <c r="Q4" s="19" t="s">
        <v>32</v>
      </c>
      <c r="R4" s="19"/>
      <c r="S4" s="19"/>
      <c r="T4" s="19"/>
      <c r="U4" s="19"/>
    </row>
    <row r="5" spans="1:22" ht="26.25" customHeight="1" x14ac:dyDescent="0.25">
      <c r="A5" s="7" t="s">
        <v>3</v>
      </c>
      <c r="B5" s="8" t="s">
        <v>2</v>
      </c>
      <c r="C5" s="9" t="s">
        <v>1</v>
      </c>
      <c r="D5" s="9" t="s">
        <v>11</v>
      </c>
      <c r="E5" s="9" t="s">
        <v>12</v>
      </c>
      <c r="F5" s="10" t="s">
        <v>13</v>
      </c>
      <c r="G5" s="9" t="s">
        <v>5</v>
      </c>
      <c r="H5" s="9" t="s">
        <v>6</v>
      </c>
      <c r="I5" s="9" t="s">
        <v>7</v>
      </c>
      <c r="J5" s="9" t="s">
        <v>8</v>
      </c>
      <c r="K5" s="9" t="s">
        <v>9</v>
      </c>
      <c r="L5" s="9" t="s">
        <v>5</v>
      </c>
      <c r="M5" s="9" t="s">
        <v>6</v>
      </c>
      <c r="N5" s="9" t="s">
        <v>7</v>
      </c>
      <c r="O5" s="9" t="s">
        <v>8</v>
      </c>
      <c r="P5" s="9" t="s">
        <v>9</v>
      </c>
      <c r="Q5" s="9" t="s">
        <v>5</v>
      </c>
      <c r="R5" s="9" t="s">
        <v>6</v>
      </c>
      <c r="S5" s="9" t="s">
        <v>7</v>
      </c>
      <c r="T5" s="9" t="s">
        <v>8</v>
      </c>
      <c r="U5" s="9" t="s">
        <v>9</v>
      </c>
    </row>
    <row r="6" spans="1:22" s="13" customFormat="1" x14ac:dyDescent="0.25">
      <c r="A6" s="32">
        <v>1</v>
      </c>
      <c r="B6" s="32">
        <v>22811170</v>
      </c>
      <c r="C6" s="33" t="s">
        <v>14</v>
      </c>
      <c r="D6" s="34">
        <v>44</v>
      </c>
      <c r="E6" s="35">
        <f>F6/D6</f>
        <v>100</v>
      </c>
      <c r="F6" s="36">
        <v>4400</v>
      </c>
      <c r="G6" s="1">
        <f>+I6/$D6</f>
        <v>0</v>
      </c>
      <c r="H6" s="1">
        <f>+K6/$D6</f>
        <v>0</v>
      </c>
      <c r="I6" s="1"/>
      <c r="J6" s="1">
        <f>+I6*0.2</f>
        <v>0</v>
      </c>
      <c r="K6" s="1">
        <f>+J6+I6</f>
        <v>0</v>
      </c>
      <c r="L6" s="1">
        <f>+N6/$D6</f>
        <v>0</v>
      </c>
      <c r="M6" s="1">
        <f>+P6/$D6</f>
        <v>0</v>
      </c>
      <c r="N6" s="1"/>
      <c r="O6" s="1">
        <f>+N6*0.2</f>
        <v>0</v>
      </c>
      <c r="P6" s="1">
        <f>+O6+N6</f>
        <v>0</v>
      </c>
      <c r="Q6" s="1">
        <f>+S6/$D6</f>
        <v>0</v>
      </c>
      <c r="R6" s="1">
        <f>+U6/$D6</f>
        <v>0</v>
      </c>
      <c r="S6" s="1"/>
      <c r="T6" s="1">
        <f>+S6*0.2</f>
        <v>0</v>
      </c>
      <c r="U6" s="1">
        <f>+T6+S6</f>
        <v>0</v>
      </c>
      <c r="V6" s="12">
        <f>+MIN(I6,N6,S6)</f>
        <v>0</v>
      </c>
    </row>
    <row r="7" spans="1:22" s="13" customFormat="1" x14ac:dyDescent="0.25">
      <c r="A7" s="26">
        <v>2</v>
      </c>
      <c r="B7" s="26">
        <v>30197622</v>
      </c>
      <c r="C7" s="27" t="s">
        <v>15</v>
      </c>
      <c r="D7" s="28">
        <v>750</v>
      </c>
      <c r="E7" s="29">
        <f t="shared" ref="E7:E23" si="0">F7/D7</f>
        <v>552</v>
      </c>
      <c r="F7" s="31">
        <v>414000</v>
      </c>
      <c r="G7" s="1">
        <f t="shared" ref="G7:G23" si="1">+I7/$D7</f>
        <v>459.16666666666669</v>
      </c>
      <c r="H7" s="1">
        <f t="shared" ref="H7:H22" si="2">+K7/$D7</f>
        <v>551</v>
      </c>
      <c r="I7" s="1">
        <v>344375</v>
      </c>
      <c r="J7" s="1">
        <f>+I7*0.2</f>
        <v>68875</v>
      </c>
      <c r="K7" s="1">
        <f t="shared" ref="K7:K20" si="3">+J7+I7</f>
        <v>413250</v>
      </c>
      <c r="L7" s="1">
        <f t="shared" ref="L7:L22" si="4">+N7/$D7</f>
        <v>546.66666666666663</v>
      </c>
      <c r="M7" s="1">
        <f t="shared" ref="M7:M22" si="5">+P7/$D7</f>
        <v>656</v>
      </c>
      <c r="N7" s="1">
        <v>410000</v>
      </c>
      <c r="O7" s="1">
        <f t="shared" ref="O7:O23" si="6">+N7*0.2</f>
        <v>82000</v>
      </c>
      <c r="P7" s="1">
        <f t="shared" ref="P7:P22" si="7">+O7+N7</f>
        <v>492000</v>
      </c>
      <c r="Q7" s="14">
        <f t="shared" ref="Q7:Q22" si="8">+S7/$D7</f>
        <v>450</v>
      </c>
      <c r="R7" s="14">
        <f t="shared" ref="R7:R22" si="9">+U7/$D7</f>
        <v>540</v>
      </c>
      <c r="S7" s="14">
        <v>337500</v>
      </c>
      <c r="T7" s="14">
        <f t="shared" ref="T7:T22" si="10">+S7*0.2</f>
        <v>67500</v>
      </c>
      <c r="U7" s="14">
        <f t="shared" ref="U7:U22" si="11">+T7+S7</f>
        <v>405000</v>
      </c>
      <c r="V7" s="12">
        <f t="shared" ref="V7:V23" si="12">+MIN(I7,N7,S7)</f>
        <v>337500</v>
      </c>
    </row>
    <row r="8" spans="1:22" s="13" customFormat="1" x14ac:dyDescent="0.25">
      <c r="A8" s="32">
        <v>3</v>
      </c>
      <c r="B8" s="32">
        <v>30197100</v>
      </c>
      <c r="C8" s="33" t="s">
        <v>16</v>
      </c>
      <c r="D8" s="37">
        <v>35</v>
      </c>
      <c r="E8" s="35">
        <f t="shared" si="0"/>
        <v>250</v>
      </c>
      <c r="F8" s="38">
        <v>8750</v>
      </c>
      <c r="G8" s="1">
        <f>+I8/$D8</f>
        <v>0</v>
      </c>
      <c r="H8" s="1">
        <f>+K8/$D8</f>
        <v>0</v>
      </c>
      <c r="I8" s="1"/>
      <c r="J8" s="1">
        <f>+I8*0.2</f>
        <v>0</v>
      </c>
      <c r="K8" s="1">
        <f t="shared" si="3"/>
        <v>0</v>
      </c>
      <c r="L8" s="11">
        <f t="shared" si="4"/>
        <v>0</v>
      </c>
      <c r="M8" s="11">
        <f t="shared" si="5"/>
        <v>0</v>
      </c>
      <c r="N8" s="11"/>
      <c r="O8" s="1">
        <f t="shared" si="6"/>
        <v>0</v>
      </c>
      <c r="P8" s="11">
        <f t="shared" si="7"/>
        <v>0</v>
      </c>
      <c r="Q8" s="11">
        <f t="shared" si="8"/>
        <v>0</v>
      </c>
      <c r="R8" s="11">
        <f t="shared" si="9"/>
        <v>0</v>
      </c>
      <c r="S8" s="11"/>
      <c r="T8" s="11">
        <f t="shared" si="10"/>
        <v>0</v>
      </c>
      <c r="U8" s="11">
        <f t="shared" si="11"/>
        <v>0</v>
      </c>
      <c r="V8" s="12">
        <f t="shared" si="12"/>
        <v>0</v>
      </c>
    </row>
    <row r="9" spans="1:22" s="13" customFormat="1" x14ac:dyDescent="0.25">
      <c r="A9" s="26">
        <v>4</v>
      </c>
      <c r="B9" s="26">
        <v>30192710</v>
      </c>
      <c r="C9" s="27" t="s">
        <v>17</v>
      </c>
      <c r="D9" s="28">
        <v>106</v>
      </c>
      <c r="E9" s="29">
        <f t="shared" si="0"/>
        <v>61.981132075471699</v>
      </c>
      <c r="F9" s="31">
        <v>6570</v>
      </c>
      <c r="G9" s="1">
        <f t="shared" si="1"/>
        <v>51.666698113207545</v>
      </c>
      <c r="H9" s="1">
        <f t="shared" si="2"/>
        <v>62.000037735849055</v>
      </c>
      <c r="I9" s="11">
        <v>5476.67</v>
      </c>
      <c r="J9" s="1">
        <f t="shared" ref="J9:J23" si="13">+I9*0.2</f>
        <v>1095.3340000000001</v>
      </c>
      <c r="K9" s="1">
        <f t="shared" si="3"/>
        <v>6572.0039999999999</v>
      </c>
      <c r="L9" s="14">
        <f t="shared" si="4"/>
        <v>49.528301886792455</v>
      </c>
      <c r="M9" s="14">
        <f t="shared" si="5"/>
        <v>59.433962264150942</v>
      </c>
      <c r="N9" s="14">
        <v>5250</v>
      </c>
      <c r="O9" s="14">
        <f t="shared" si="6"/>
        <v>1050</v>
      </c>
      <c r="P9" s="14">
        <f t="shared" si="7"/>
        <v>6300</v>
      </c>
      <c r="Q9" s="1">
        <f t="shared" si="8"/>
        <v>50</v>
      </c>
      <c r="R9" s="1">
        <f t="shared" si="9"/>
        <v>60</v>
      </c>
      <c r="S9" s="1">
        <v>5300</v>
      </c>
      <c r="T9" s="1">
        <f t="shared" si="10"/>
        <v>1060</v>
      </c>
      <c r="U9" s="1">
        <f t="shared" si="11"/>
        <v>6360</v>
      </c>
      <c r="V9" s="12">
        <f t="shared" si="12"/>
        <v>5250</v>
      </c>
    </row>
    <row r="10" spans="1:22" x14ac:dyDescent="0.25">
      <c r="A10" s="26">
        <v>5</v>
      </c>
      <c r="B10" s="26">
        <v>44423600</v>
      </c>
      <c r="C10" s="27" t="s">
        <v>18</v>
      </c>
      <c r="D10" s="28">
        <v>204</v>
      </c>
      <c r="E10" s="29">
        <f t="shared" si="0"/>
        <v>500</v>
      </c>
      <c r="F10" s="30">
        <v>102000</v>
      </c>
      <c r="G10" s="1">
        <f t="shared" si="1"/>
        <v>0</v>
      </c>
      <c r="H10" s="1">
        <f t="shared" si="2"/>
        <v>0</v>
      </c>
      <c r="I10" s="1"/>
      <c r="J10" s="1">
        <f t="shared" si="13"/>
        <v>0</v>
      </c>
      <c r="K10" s="1">
        <f t="shared" si="3"/>
        <v>0</v>
      </c>
      <c r="L10" s="14">
        <f t="shared" si="4"/>
        <v>375</v>
      </c>
      <c r="M10" s="14">
        <f t="shared" si="5"/>
        <v>450</v>
      </c>
      <c r="N10" s="14">
        <v>76500</v>
      </c>
      <c r="O10" s="14">
        <f t="shared" si="6"/>
        <v>15300</v>
      </c>
      <c r="P10" s="14">
        <f t="shared" si="7"/>
        <v>91800</v>
      </c>
      <c r="Q10" s="1">
        <f t="shared" si="8"/>
        <v>0</v>
      </c>
      <c r="R10" s="1">
        <f t="shared" si="9"/>
        <v>0</v>
      </c>
      <c r="S10" s="1"/>
      <c r="T10" s="1">
        <f t="shared" si="10"/>
        <v>0</v>
      </c>
      <c r="U10" s="1">
        <f t="shared" si="11"/>
        <v>0</v>
      </c>
      <c r="V10" s="12">
        <f t="shared" si="12"/>
        <v>76500</v>
      </c>
    </row>
    <row r="11" spans="1:22" x14ac:dyDescent="0.25">
      <c r="A11" s="26">
        <v>6</v>
      </c>
      <c r="B11" s="26">
        <v>30197231</v>
      </c>
      <c r="C11" s="27" t="s">
        <v>19</v>
      </c>
      <c r="D11" s="28">
        <v>6000</v>
      </c>
      <c r="E11" s="29">
        <f t="shared" si="0"/>
        <v>3.9</v>
      </c>
      <c r="F11" s="30">
        <v>23400</v>
      </c>
      <c r="G11" s="1">
        <f t="shared" si="1"/>
        <v>0</v>
      </c>
      <c r="H11" s="1">
        <f t="shared" si="2"/>
        <v>0</v>
      </c>
      <c r="I11" s="1"/>
      <c r="J11" s="1">
        <f t="shared" si="13"/>
        <v>0</v>
      </c>
      <c r="K11" s="1">
        <f t="shared" si="3"/>
        <v>0</v>
      </c>
      <c r="L11" s="1">
        <f t="shared" si="4"/>
        <v>7.333333333333333</v>
      </c>
      <c r="M11" s="1">
        <f t="shared" si="5"/>
        <v>8.8000000000000007</v>
      </c>
      <c r="N11" s="1">
        <v>44000</v>
      </c>
      <c r="O11" s="1">
        <f t="shared" si="6"/>
        <v>8800</v>
      </c>
      <c r="P11" s="1">
        <f t="shared" si="7"/>
        <v>52800</v>
      </c>
      <c r="Q11" s="14">
        <f t="shared" si="8"/>
        <v>3.1666666666666665</v>
      </c>
      <c r="R11" s="14">
        <f t="shared" si="9"/>
        <v>3.8</v>
      </c>
      <c r="S11" s="14">
        <v>19000</v>
      </c>
      <c r="T11" s="14">
        <f t="shared" si="10"/>
        <v>3800</v>
      </c>
      <c r="U11" s="14">
        <f t="shared" si="11"/>
        <v>22800</v>
      </c>
      <c r="V11" s="12">
        <f t="shared" si="12"/>
        <v>19000</v>
      </c>
    </row>
    <row r="12" spans="1:22" x14ac:dyDescent="0.25">
      <c r="A12" s="26">
        <v>7</v>
      </c>
      <c r="B12" s="26">
        <v>30199230</v>
      </c>
      <c r="C12" s="27" t="s">
        <v>33</v>
      </c>
      <c r="D12" s="28">
        <v>1200</v>
      </c>
      <c r="E12" s="29">
        <f t="shared" si="0"/>
        <v>20</v>
      </c>
      <c r="F12" s="30">
        <v>24000</v>
      </c>
      <c r="G12" s="1">
        <f t="shared" si="1"/>
        <v>15</v>
      </c>
      <c r="H12" s="1">
        <f t="shared" si="2"/>
        <v>18</v>
      </c>
      <c r="I12" s="1">
        <v>18000</v>
      </c>
      <c r="J12" s="1">
        <f t="shared" si="13"/>
        <v>3600</v>
      </c>
      <c r="K12" s="1">
        <f t="shared" si="3"/>
        <v>21600</v>
      </c>
      <c r="L12" s="1">
        <f t="shared" si="4"/>
        <v>12.5</v>
      </c>
      <c r="M12" s="1">
        <f t="shared" si="5"/>
        <v>15</v>
      </c>
      <c r="N12" s="1">
        <v>15000</v>
      </c>
      <c r="O12" s="1">
        <f t="shared" si="6"/>
        <v>3000</v>
      </c>
      <c r="P12" s="1">
        <f t="shared" si="7"/>
        <v>18000</v>
      </c>
      <c r="Q12" s="14">
        <f t="shared" si="8"/>
        <v>11.666666666666666</v>
      </c>
      <c r="R12" s="14">
        <f t="shared" si="9"/>
        <v>14</v>
      </c>
      <c r="S12" s="14">
        <v>14000</v>
      </c>
      <c r="T12" s="14">
        <f t="shared" si="10"/>
        <v>2800</v>
      </c>
      <c r="U12" s="14">
        <f t="shared" si="11"/>
        <v>16800</v>
      </c>
      <c r="V12" s="12">
        <f>+MIN(I12,N12,S12)</f>
        <v>14000</v>
      </c>
    </row>
    <row r="13" spans="1:22" x14ac:dyDescent="0.25">
      <c r="A13" s="26">
        <v>8</v>
      </c>
      <c r="B13" s="26">
        <v>30199230</v>
      </c>
      <c r="C13" s="27" t="s">
        <v>34</v>
      </c>
      <c r="D13" s="28">
        <v>240</v>
      </c>
      <c r="E13" s="29">
        <f t="shared" si="0"/>
        <v>50</v>
      </c>
      <c r="F13" s="30">
        <v>12000</v>
      </c>
      <c r="G13" s="14">
        <f t="shared" si="1"/>
        <v>33.333333333333336</v>
      </c>
      <c r="H13" s="14">
        <f t="shared" si="2"/>
        <v>40</v>
      </c>
      <c r="I13" s="14">
        <v>8000</v>
      </c>
      <c r="J13" s="14">
        <f t="shared" si="13"/>
        <v>1600</v>
      </c>
      <c r="K13" s="14">
        <f t="shared" si="3"/>
        <v>9600</v>
      </c>
      <c r="L13" s="1">
        <f t="shared" si="4"/>
        <v>41.666666666666664</v>
      </c>
      <c r="M13" s="1">
        <f t="shared" si="5"/>
        <v>50</v>
      </c>
      <c r="N13" s="1">
        <v>10000</v>
      </c>
      <c r="O13" s="1">
        <f t="shared" si="6"/>
        <v>2000</v>
      </c>
      <c r="P13" s="1">
        <f t="shared" si="7"/>
        <v>12000</v>
      </c>
      <c r="Q13" s="1">
        <f t="shared" si="8"/>
        <v>41.666666666666664</v>
      </c>
      <c r="R13" s="1">
        <f t="shared" si="9"/>
        <v>50</v>
      </c>
      <c r="S13" s="1">
        <v>10000</v>
      </c>
      <c r="T13" s="1">
        <f t="shared" si="10"/>
        <v>2000</v>
      </c>
      <c r="U13" s="1">
        <f t="shared" si="11"/>
        <v>12000</v>
      </c>
      <c r="V13" s="12">
        <f t="shared" si="12"/>
        <v>8000</v>
      </c>
    </row>
    <row r="14" spans="1:22" x14ac:dyDescent="0.25">
      <c r="A14" s="26">
        <v>9</v>
      </c>
      <c r="B14" s="26">
        <v>30199230</v>
      </c>
      <c r="C14" s="27" t="s">
        <v>20</v>
      </c>
      <c r="D14" s="28">
        <v>1200</v>
      </c>
      <c r="E14" s="29">
        <f t="shared" si="0"/>
        <v>25</v>
      </c>
      <c r="F14" s="30">
        <v>30000</v>
      </c>
      <c r="G14" s="14">
        <f t="shared" si="1"/>
        <v>8.3333333333333339</v>
      </c>
      <c r="H14" s="14">
        <f t="shared" si="2"/>
        <v>10</v>
      </c>
      <c r="I14" s="14">
        <v>10000</v>
      </c>
      <c r="J14" s="14">
        <f t="shared" si="13"/>
        <v>2000</v>
      </c>
      <c r="K14" s="14">
        <f t="shared" si="3"/>
        <v>12000</v>
      </c>
      <c r="L14" s="1">
        <f t="shared" si="4"/>
        <v>16.666666666666668</v>
      </c>
      <c r="M14" s="1">
        <f t="shared" si="5"/>
        <v>20</v>
      </c>
      <c r="N14" s="1">
        <v>20000</v>
      </c>
      <c r="O14" s="1">
        <f t="shared" si="6"/>
        <v>4000</v>
      </c>
      <c r="P14" s="1">
        <f t="shared" si="7"/>
        <v>24000</v>
      </c>
      <c r="Q14" s="1">
        <f t="shared" si="8"/>
        <v>10</v>
      </c>
      <c r="R14" s="1">
        <f t="shared" si="9"/>
        <v>12</v>
      </c>
      <c r="S14" s="1">
        <v>12000</v>
      </c>
      <c r="T14" s="1">
        <f t="shared" si="10"/>
        <v>2400</v>
      </c>
      <c r="U14" s="1">
        <f t="shared" si="11"/>
        <v>14400</v>
      </c>
      <c r="V14" s="12">
        <f t="shared" si="12"/>
        <v>10000</v>
      </c>
    </row>
    <row r="15" spans="1:22" x14ac:dyDescent="0.25">
      <c r="A15" s="26">
        <v>10</v>
      </c>
      <c r="B15" s="26">
        <v>30192114</v>
      </c>
      <c r="C15" s="27" t="s">
        <v>21</v>
      </c>
      <c r="D15" s="28">
        <v>24</v>
      </c>
      <c r="E15" s="29">
        <f t="shared" si="0"/>
        <v>350</v>
      </c>
      <c r="F15" s="30">
        <v>8400</v>
      </c>
      <c r="G15" s="14">
        <f t="shared" si="1"/>
        <v>125</v>
      </c>
      <c r="H15" s="14">
        <f t="shared" si="2"/>
        <v>150</v>
      </c>
      <c r="I15" s="14">
        <v>3000</v>
      </c>
      <c r="J15" s="14">
        <f t="shared" si="13"/>
        <v>600</v>
      </c>
      <c r="K15" s="14">
        <f t="shared" si="3"/>
        <v>3600</v>
      </c>
      <c r="L15" s="1">
        <f t="shared" si="4"/>
        <v>281.25</v>
      </c>
      <c r="M15" s="1">
        <f t="shared" si="5"/>
        <v>337.5</v>
      </c>
      <c r="N15" s="1">
        <v>6750</v>
      </c>
      <c r="O15" s="1">
        <f t="shared" si="6"/>
        <v>1350</v>
      </c>
      <c r="P15" s="1">
        <f t="shared" si="7"/>
        <v>8100</v>
      </c>
      <c r="Q15" s="1">
        <f t="shared" si="8"/>
        <v>0</v>
      </c>
      <c r="R15" s="1">
        <f t="shared" si="9"/>
        <v>0</v>
      </c>
      <c r="S15" s="1"/>
      <c r="T15" s="1">
        <f t="shared" si="10"/>
        <v>0</v>
      </c>
      <c r="U15" s="1">
        <f t="shared" si="11"/>
        <v>0</v>
      </c>
      <c r="V15" s="12">
        <f t="shared" si="12"/>
        <v>3000</v>
      </c>
    </row>
    <row r="16" spans="1:22" x14ac:dyDescent="0.25">
      <c r="A16" s="26">
        <v>11</v>
      </c>
      <c r="B16" s="26">
        <v>39263410</v>
      </c>
      <c r="C16" s="27" t="s">
        <v>22</v>
      </c>
      <c r="D16" s="28">
        <v>36</v>
      </c>
      <c r="E16" s="29">
        <f t="shared" si="0"/>
        <v>300</v>
      </c>
      <c r="F16" s="30">
        <v>10800</v>
      </c>
      <c r="G16" s="14">
        <f t="shared" si="1"/>
        <v>83.333333333333329</v>
      </c>
      <c r="H16" s="14">
        <f t="shared" si="2"/>
        <v>100</v>
      </c>
      <c r="I16" s="14">
        <v>3000</v>
      </c>
      <c r="J16" s="14">
        <f t="shared" si="13"/>
        <v>600</v>
      </c>
      <c r="K16" s="14">
        <f t="shared" si="3"/>
        <v>3600</v>
      </c>
      <c r="L16" s="1">
        <f t="shared" si="4"/>
        <v>138.88888888888889</v>
      </c>
      <c r="M16" s="1">
        <f t="shared" si="5"/>
        <v>166.66666666666666</v>
      </c>
      <c r="N16" s="1">
        <v>5000</v>
      </c>
      <c r="O16" s="1">
        <f t="shared" si="6"/>
        <v>1000</v>
      </c>
      <c r="P16" s="1">
        <f t="shared" si="7"/>
        <v>6000</v>
      </c>
      <c r="Q16" s="1">
        <f t="shared" si="8"/>
        <v>0</v>
      </c>
      <c r="R16" s="1">
        <f t="shared" si="9"/>
        <v>0</v>
      </c>
      <c r="S16" s="1"/>
      <c r="T16" s="1">
        <f t="shared" si="10"/>
        <v>0</v>
      </c>
      <c r="U16" s="1">
        <f t="shared" si="11"/>
        <v>0</v>
      </c>
      <c r="V16" s="12">
        <f t="shared" si="12"/>
        <v>3000</v>
      </c>
    </row>
    <row r="17" spans="1:22" ht="22.5" customHeight="1" x14ac:dyDescent="0.25">
      <c r="A17" s="21">
        <v>12</v>
      </c>
      <c r="B17" s="21">
        <v>30199230</v>
      </c>
      <c r="C17" s="22" t="s">
        <v>23</v>
      </c>
      <c r="D17" s="23">
        <v>25</v>
      </c>
      <c r="E17" s="24">
        <f t="shared" si="0"/>
        <v>150</v>
      </c>
      <c r="F17" s="25">
        <v>3750</v>
      </c>
      <c r="G17" s="1">
        <f>+I17/$D17</f>
        <v>0</v>
      </c>
      <c r="H17" s="1">
        <f>+K17/$D17</f>
        <v>0</v>
      </c>
      <c r="I17" s="1"/>
      <c r="J17" s="1">
        <f t="shared" si="13"/>
        <v>0</v>
      </c>
      <c r="K17" s="1"/>
      <c r="L17" s="14">
        <f t="shared" si="4"/>
        <v>250</v>
      </c>
      <c r="M17" s="20">
        <f t="shared" si="5"/>
        <v>300</v>
      </c>
      <c r="N17" s="20">
        <v>6250</v>
      </c>
      <c r="O17" s="20">
        <f t="shared" si="6"/>
        <v>1250</v>
      </c>
      <c r="P17" s="20">
        <f t="shared" si="7"/>
        <v>7500</v>
      </c>
      <c r="Q17" s="1">
        <f t="shared" si="8"/>
        <v>0</v>
      </c>
      <c r="R17" s="1">
        <f t="shared" si="9"/>
        <v>0</v>
      </c>
      <c r="S17" s="1"/>
      <c r="T17" s="1">
        <f t="shared" si="10"/>
        <v>0</v>
      </c>
      <c r="U17" s="1">
        <f t="shared" si="11"/>
        <v>0</v>
      </c>
      <c r="V17" s="12">
        <f t="shared" si="12"/>
        <v>6250</v>
      </c>
    </row>
    <row r="18" spans="1:22" x14ac:dyDescent="0.25">
      <c r="A18" s="21">
        <v>13</v>
      </c>
      <c r="B18" s="21">
        <v>30192160</v>
      </c>
      <c r="C18" s="22" t="s">
        <v>24</v>
      </c>
      <c r="D18" s="23">
        <v>60</v>
      </c>
      <c r="E18" s="24">
        <f t="shared" si="0"/>
        <v>130</v>
      </c>
      <c r="F18" s="25">
        <v>7800</v>
      </c>
      <c r="G18" s="1">
        <f t="shared" si="1"/>
        <v>0</v>
      </c>
      <c r="H18" s="1">
        <f t="shared" si="2"/>
        <v>0</v>
      </c>
      <c r="I18" s="1"/>
      <c r="J18" s="1">
        <f t="shared" si="13"/>
        <v>0</v>
      </c>
      <c r="K18" s="1">
        <f t="shared" si="3"/>
        <v>0</v>
      </c>
      <c r="L18" s="14">
        <f t="shared" si="4"/>
        <v>162.5</v>
      </c>
      <c r="M18" s="20">
        <f t="shared" si="5"/>
        <v>195</v>
      </c>
      <c r="N18" s="20">
        <v>9750</v>
      </c>
      <c r="O18" s="20">
        <f t="shared" si="6"/>
        <v>1950</v>
      </c>
      <c r="P18" s="20">
        <f t="shared" si="7"/>
        <v>11700</v>
      </c>
      <c r="Q18" s="1">
        <f t="shared" si="8"/>
        <v>0</v>
      </c>
      <c r="R18" s="1">
        <f t="shared" si="9"/>
        <v>0</v>
      </c>
      <c r="S18" s="1"/>
      <c r="T18" s="1">
        <f t="shared" si="10"/>
        <v>0</v>
      </c>
      <c r="U18" s="1">
        <f t="shared" si="11"/>
        <v>0</v>
      </c>
      <c r="V18" s="12">
        <f t="shared" si="12"/>
        <v>9750</v>
      </c>
    </row>
    <row r="19" spans="1:22" x14ac:dyDescent="0.25">
      <c r="A19" s="26">
        <v>14</v>
      </c>
      <c r="B19" s="26">
        <v>30197230</v>
      </c>
      <c r="C19" s="27" t="s">
        <v>25</v>
      </c>
      <c r="D19" s="28">
        <v>72</v>
      </c>
      <c r="E19" s="29">
        <f t="shared" si="0"/>
        <v>120</v>
      </c>
      <c r="F19" s="30">
        <v>8640</v>
      </c>
      <c r="G19" s="1">
        <f t="shared" si="1"/>
        <v>83.333333333333329</v>
      </c>
      <c r="H19" s="1">
        <f t="shared" si="2"/>
        <v>0</v>
      </c>
      <c r="I19" s="1">
        <v>6000</v>
      </c>
      <c r="J19" s="1">
        <f t="shared" si="13"/>
        <v>1200</v>
      </c>
      <c r="K19" s="1"/>
      <c r="L19" s="14">
        <f t="shared" si="4"/>
        <v>69.444444444444443</v>
      </c>
      <c r="M19" s="14">
        <f t="shared" si="5"/>
        <v>83.333333333333329</v>
      </c>
      <c r="N19" s="14">
        <v>5000</v>
      </c>
      <c r="O19" s="14">
        <f t="shared" si="6"/>
        <v>1000</v>
      </c>
      <c r="P19" s="14">
        <f t="shared" si="7"/>
        <v>6000</v>
      </c>
      <c r="Q19" s="1">
        <f t="shared" si="8"/>
        <v>0</v>
      </c>
      <c r="R19" s="1">
        <f t="shared" si="9"/>
        <v>0</v>
      </c>
      <c r="S19" s="1"/>
      <c r="T19" s="1">
        <f t="shared" si="10"/>
        <v>0</v>
      </c>
      <c r="U19" s="1">
        <f t="shared" si="11"/>
        <v>0</v>
      </c>
      <c r="V19" s="12">
        <f t="shared" si="12"/>
        <v>5000</v>
      </c>
    </row>
    <row r="20" spans="1:22" x14ac:dyDescent="0.25">
      <c r="A20" s="26">
        <v>15</v>
      </c>
      <c r="B20" s="26">
        <v>30197230</v>
      </c>
      <c r="C20" s="27" t="s">
        <v>26</v>
      </c>
      <c r="D20" s="28">
        <v>60</v>
      </c>
      <c r="E20" s="29">
        <f t="shared" si="0"/>
        <v>800</v>
      </c>
      <c r="F20" s="30">
        <v>48000</v>
      </c>
      <c r="G20" s="1">
        <f t="shared" si="1"/>
        <v>500</v>
      </c>
      <c r="H20" s="1">
        <f t="shared" si="2"/>
        <v>600</v>
      </c>
      <c r="I20" s="1">
        <v>30000</v>
      </c>
      <c r="J20" s="1">
        <f t="shared" si="13"/>
        <v>6000</v>
      </c>
      <c r="K20" s="1">
        <f t="shared" si="3"/>
        <v>36000</v>
      </c>
      <c r="L20" s="1">
        <f t="shared" si="4"/>
        <v>541.66666666666663</v>
      </c>
      <c r="M20" s="1">
        <f t="shared" si="5"/>
        <v>650</v>
      </c>
      <c r="N20" s="1">
        <v>32500</v>
      </c>
      <c r="O20" s="1">
        <f t="shared" si="6"/>
        <v>6500</v>
      </c>
      <c r="P20" s="1">
        <f t="shared" si="7"/>
        <v>39000</v>
      </c>
      <c r="Q20" s="14">
        <f t="shared" si="8"/>
        <v>370</v>
      </c>
      <c r="R20" s="14">
        <f t="shared" si="9"/>
        <v>444</v>
      </c>
      <c r="S20" s="14">
        <v>22200</v>
      </c>
      <c r="T20" s="14">
        <f t="shared" si="10"/>
        <v>4440</v>
      </c>
      <c r="U20" s="14">
        <f t="shared" si="11"/>
        <v>26640</v>
      </c>
      <c r="V20" s="12">
        <f t="shared" si="12"/>
        <v>22200</v>
      </c>
    </row>
    <row r="21" spans="1:22" x14ac:dyDescent="0.25">
      <c r="A21" s="26">
        <v>16</v>
      </c>
      <c r="B21" s="26">
        <v>39292530</v>
      </c>
      <c r="C21" s="27" t="s">
        <v>27</v>
      </c>
      <c r="D21" s="28">
        <v>40</v>
      </c>
      <c r="E21" s="29">
        <f t="shared" si="0"/>
        <v>60</v>
      </c>
      <c r="F21" s="30">
        <v>2400</v>
      </c>
      <c r="G21" s="14">
        <f t="shared" si="1"/>
        <v>33.33325</v>
      </c>
      <c r="H21" s="14">
        <f t="shared" si="2"/>
        <v>39.999899999999997</v>
      </c>
      <c r="I21" s="14">
        <v>1333.33</v>
      </c>
      <c r="J21" s="14">
        <f t="shared" si="13"/>
        <v>266.666</v>
      </c>
      <c r="K21" s="14">
        <f>+J21+I21</f>
        <v>1599.9959999999999</v>
      </c>
      <c r="L21" s="1">
        <f t="shared" si="4"/>
        <v>50</v>
      </c>
      <c r="M21" s="1">
        <f t="shared" si="5"/>
        <v>60</v>
      </c>
      <c r="N21" s="1">
        <v>2000</v>
      </c>
      <c r="O21" s="1">
        <f t="shared" si="6"/>
        <v>400</v>
      </c>
      <c r="P21" s="1">
        <f t="shared" si="7"/>
        <v>2400</v>
      </c>
      <c r="Q21" s="1">
        <f t="shared" si="8"/>
        <v>0</v>
      </c>
      <c r="R21" s="1">
        <f t="shared" si="9"/>
        <v>0</v>
      </c>
      <c r="S21" s="1"/>
      <c r="T21" s="1">
        <f t="shared" si="10"/>
        <v>0</v>
      </c>
      <c r="U21" s="1">
        <f t="shared" si="11"/>
        <v>0</v>
      </c>
      <c r="V21" s="12">
        <f t="shared" si="12"/>
        <v>1333.33</v>
      </c>
    </row>
    <row r="22" spans="1:22" s="13" customFormat="1" x14ac:dyDescent="0.25">
      <c r="A22" s="26">
        <v>17</v>
      </c>
      <c r="B22" s="26">
        <v>30234400</v>
      </c>
      <c r="C22" s="27" t="s">
        <v>28</v>
      </c>
      <c r="D22" s="28">
        <v>360</v>
      </c>
      <c r="E22" s="29">
        <f t="shared" si="0"/>
        <v>100</v>
      </c>
      <c r="F22" s="30">
        <v>36000</v>
      </c>
      <c r="G22" s="1">
        <f t="shared" ref="G22" si="14">+I22/$D22</f>
        <v>66.666666666666671</v>
      </c>
      <c r="H22" s="1">
        <f t="shared" si="2"/>
        <v>80</v>
      </c>
      <c r="I22" s="1">
        <v>24000</v>
      </c>
      <c r="J22" s="1">
        <f t="shared" si="13"/>
        <v>4800</v>
      </c>
      <c r="K22" s="1">
        <f t="shared" ref="K22" si="15">+J22+I22</f>
        <v>28800</v>
      </c>
      <c r="L22" s="1">
        <f t="shared" si="4"/>
        <v>76.388888888888886</v>
      </c>
      <c r="M22" s="1">
        <f t="shared" si="5"/>
        <v>91.666666666666671</v>
      </c>
      <c r="N22" s="1">
        <v>27500</v>
      </c>
      <c r="O22" s="1">
        <f t="shared" si="6"/>
        <v>5500</v>
      </c>
      <c r="P22" s="1">
        <f t="shared" si="7"/>
        <v>33000</v>
      </c>
      <c r="Q22" s="14">
        <f t="shared" si="8"/>
        <v>50</v>
      </c>
      <c r="R22" s="14">
        <f t="shared" si="9"/>
        <v>60</v>
      </c>
      <c r="S22" s="14">
        <v>18000</v>
      </c>
      <c r="T22" s="14">
        <f t="shared" si="10"/>
        <v>3600</v>
      </c>
      <c r="U22" s="14">
        <f t="shared" si="11"/>
        <v>21600</v>
      </c>
      <c r="V22" s="12">
        <f t="shared" si="12"/>
        <v>18000</v>
      </c>
    </row>
    <row r="23" spans="1:22" s="13" customFormat="1" x14ac:dyDescent="0.25">
      <c r="A23" s="32">
        <v>18</v>
      </c>
      <c r="B23" s="32">
        <v>39298200</v>
      </c>
      <c r="C23" s="33" t="s">
        <v>29</v>
      </c>
      <c r="D23" s="34">
        <v>12</v>
      </c>
      <c r="E23" s="35">
        <f t="shared" si="0"/>
        <v>1000</v>
      </c>
      <c r="F23" s="39">
        <v>12000</v>
      </c>
      <c r="G23" s="1">
        <f t="shared" si="1"/>
        <v>0</v>
      </c>
      <c r="H23" s="1">
        <f t="shared" ref="H23" si="16">+K23/$D23</f>
        <v>0</v>
      </c>
      <c r="I23" s="1"/>
      <c r="J23" s="1">
        <f t="shared" si="13"/>
        <v>0</v>
      </c>
      <c r="K23" s="1">
        <f t="shared" ref="K23" si="17">+J23+I23</f>
        <v>0</v>
      </c>
      <c r="L23" s="1">
        <f t="shared" ref="L23" si="18">+N23/$D23</f>
        <v>0</v>
      </c>
      <c r="M23" s="1">
        <f t="shared" ref="M23" si="19">+P23/$D23</f>
        <v>0</v>
      </c>
      <c r="N23" s="1"/>
      <c r="O23" s="1">
        <f t="shared" si="6"/>
        <v>0</v>
      </c>
      <c r="P23" s="1">
        <f t="shared" ref="P23" si="20">+O23+N23</f>
        <v>0</v>
      </c>
      <c r="Q23" s="1">
        <f t="shared" ref="Q23" si="21">+S23/$D23</f>
        <v>0</v>
      </c>
      <c r="R23" s="1">
        <f t="shared" ref="R23" si="22">+U23/$D23</f>
        <v>0</v>
      </c>
      <c r="S23" s="1"/>
      <c r="T23" s="1">
        <f t="shared" ref="T23" si="23">+S23*0.2</f>
        <v>0</v>
      </c>
      <c r="U23" s="1">
        <f t="shared" ref="U23" si="24">+T23+S23</f>
        <v>0</v>
      </c>
      <c r="V23" s="12">
        <f t="shared" si="12"/>
        <v>0</v>
      </c>
    </row>
  </sheetData>
  <autoFilter ref="A5:U23" xr:uid="{00000000-0009-0000-0000-000000000000}"/>
  <mergeCells count="5">
    <mergeCell ref="A4:C4"/>
    <mergeCell ref="D4:F4"/>
    <mergeCell ref="Q4:U4"/>
    <mergeCell ref="L4:P4"/>
    <mergeCell ref="G4:K4"/>
  </mergeCells>
  <conditionalFormatting sqref="G6:U7 P8:U11 H8:N15 G8:G21 O8:O23 P12 P13:U23 H16:I21 J16:N23 G22:I23">
    <cfRule type="cellIs" dxfId="1" priority="21" operator="equal">
      <formula>$V6</formula>
    </cfRule>
  </conditionalFormatting>
  <conditionalFormatting sqref="S12">
    <cfRule type="cellIs" dxfId="0" priority="1" operator="equal">
      <formula>$V12</formula>
    </cfRule>
  </conditionalFormatting>
  <pageMargins left="0.70866141732283505" right="0.70866141732283505" top="0.74803149606299202" bottom="0.74803149606299202" header="0.31496062992126" footer="0.31496062992126"/>
  <pageSetup paperSize="9" scale="1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2025-10-28T07:52:38Z</dcterms:modified>
</cp:coreProperties>
</file>